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radka.capkova\Documents\SUPER_NOVÝ_WEB\ÚD\2026\260120\"/>
    </mc:Choice>
  </mc:AlternateContent>
  <xr:revisionPtr revIDLastSave="0" documentId="8_{0C4E2667-C6D7-449E-BD9B-F9DF68F7BE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ozpoč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2" l="1"/>
  <c r="E13" i="2" l="1"/>
  <c r="G13" i="2" s="1"/>
  <c r="C13" i="2"/>
  <c r="G8" i="2" l="1"/>
  <c r="G17" i="2"/>
  <c r="G30" i="2"/>
  <c r="E32" i="2"/>
  <c r="E39" i="2" l="1"/>
  <c r="E31" i="2"/>
  <c r="G31" i="2" s="1"/>
  <c r="C39" i="2"/>
  <c r="C32" i="2"/>
  <c r="C31" i="2"/>
  <c r="G33" i="2" l="1"/>
  <c r="G29" i="2"/>
  <c r="C16" i="2" l="1"/>
  <c r="D16" i="2"/>
  <c r="I16" i="2" l="1"/>
  <c r="F16" i="2" l="1"/>
  <c r="J16" i="2"/>
  <c r="H16" i="2"/>
  <c r="E16" i="2"/>
  <c r="G15" i="2"/>
  <c r="J7" i="2"/>
  <c r="I7" i="2"/>
  <c r="H7" i="2"/>
  <c r="E7" i="2"/>
  <c r="D7" i="2"/>
  <c r="C7" i="2"/>
  <c r="G7" i="2" l="1"/>
  <c r="F7" i="2"/>
  <c r="G16" i="2"/>
</calcChain>
</file>

<file path=xl/sharedStrings.xml><?xml version="1.0" encoding="utf-8"?>
<sst xmlns="http://schemas.openxmlformats.org/spreadsheetml/2006/main" count="50" uniqueCount="44">
  <si>
    <t>HČ</t>
  </si>
  <si>
    <t>Spotřeba materiálu</t>
  </si>
  <si>
    <t>Spotřeba energie</t>
  </si>
  <si>
    <t>Spotřeba jiných dodávek</t>
  </si>
  <si>
    <t>Prodané zboží</t>
  </si>
  <si>
    <t>Opravy a udržování</t>
  </si>
  <si>
    <t>Cestovné</t>
  </si>
  <si>
    <t>Náklady na reprezentaci</t>
  </si>
  <si>
    <t>Náhrady škod (spoluúčast)</t>
  </si>
  <si>
    <t>Ostatní náklady z činnosti</t>
  </si>
  <si>
    <t>Odpisy</t>
  </si>
  <si>
    <t>Náklady celkem</t>
  </si>
  <si>
    <t>Výnosy z prodeje služeb</t>
  </si>
  <si>
    <t>Výnosy z pronájmu</t>
  </si>
  <si>
    <t>Výnosy z prodaného zboží</t>
  </si>
  <si>
    <t>Ostatní výnosy z činnosti</t>
  </si>
  <si>
    <t>Provozní příspěvek zřizovatele</t>
  </si>
  <si>
    <t>Výnosy celkem</t>
  </si>
  <si>
    <t>VČ</t>
  </si>
  <si>
    <t>Použití fondů včetně FKSP</t>
  </si>
  <si>
    <t>Výnosy z transferů od KULK</t>
  </si>
  <si>
    <t>Ostatní služby</t>
  </si>
  <si>
    <t>Náklady z DDHM</t>
  </si>
  <si>
    <t>Základní škola a Mateřská škola, Raspenava, okres Liberec - příspěvková organizace, Raspenava, Fučíkova 430</t>
  </si>
  <si>
    <t>Mgr. Petr Chvojka</t>
  </si>
  <si>
    <t>ředitel školy</t>
  </si>
  <si>
    <t>Jiné daně (povinné ručení)</t>
  </si>
  <si>
    <t xml:space="preserve">Pokuty </t>
  </si>
  <si>
    <t>Původní rozpočet
2025</t>
  </si>
  <si>
    <t>Upravený rozpočet
2025</t>
  </si>
  <si>
    <t>Aktuální předpoklad
skutečnosti 2025</t>
  </si>
  <si>
    <t>Návrh rozpočtu
2026</t>
  </si>
  <si>
    <t>ONIV</t>
  </si>
  <si>
    <t>Mzdové náklady KULK</t>
  </si>
  <si>
    <t>Mzdové náklady zřizovatel</t>
  </si>
  <si>
    <t>Jiné sociální pojištění KULK</t>
  </si>
  <si>
    <t>Zákonné sociální náklady KULK</t>
  </si>
  <si>
    <t>Příspěvek zřizovatelel na platy</t>
  </si>
  <si>
    <t>Zákonné a soc. pojištění zřiz.</t>
  </si>
  <si>
    <t>Zákonné a soc. pojištění KULK</t>
  </si>
  <si>
    <t>Jiné  sociální pojištění zřiz.</t>
  </si>
  <si>
    <t>Zákonné sociální náklady zřiz.</t>
  </si>
  <si>
    <t>Rozpočet na rok 2026</t>
  </si>
  <si>
    <t>Schváleno usnesením Rady Města Raspenava č. 6/1/2026 dne 15.1.2026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</si>
</sst>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4" fontId="5" fillId="0" borderId="5" xfId="0" applyNumberFormat="1" applyFont="1" applyBorder="1"/>
    <xf numFmtId="4" fontId="5" fillId="0" borderId="14" xfId="0" applyNumberFormat="1" applyFont="1" applyBorder="1"/>
    <xf numFmtId="4" fontId="0" fillId="0" borderId="0" xfId="0" applyNumberFormat="1"/>
    <xf numFmtId="0" fontId="4" fillId="0" borderId="0" xfId="0" applyFont="1"/>
    <xf numFmtId="0" fontId="4" fillId="0" borderId="17" xfId="0" applyFont="1" applyBorder="1"/>
    <xf numFmtId="0" fontId="5" fillId="0" borderId="17" xfId="0" applyFont="1" applyBorder="1"/>
    <xf numFmtId="0" fontId="0" fillId="0" borderId="9" xfId="0" applyBorder="1"/>
    <xf numFmtId="0" fontId="0" fillId="0" borderId="12" xfId="0" applyBorder="1"/>
    <xf numFmtId="0" fontId="4" fillId="0" borderId="22" xfId="0" applyFont="1" applyBorder="1"/>
    <xf numFmtId="0" fontId="5" fillId="0" borderId="7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0" fillId="0" borderId="4" xfId="0" applyBorder="1"/>
    <xf numFmtId="14" fontId="0" fillId="0" borderId="0" xfId="0" applyNumberFormat="1"/>
    <xf numFmtId="4" fontId="4" fillId="0" borderId="0" xfId="0" applyNumberFormat="1" applyFont="1"/>
    <xf numFmtId="0" fontId="0" fillId="2" borderId="9" xfId="0" applyFill="1" applyBorder="1"/>
    <xf numFmtId="0" fontId="4" fillId="2" borderId="18" xfId="0" applyFont="1" applyFill="1" applyBorder="1"/>
    <xf numFmtId="4" fontId="4" fillId="2" borderId="2" xfId="0" applyNumberFormat="1" applyFont="1" applyFill="1" applyBorder="1"/>
    <xf numFmtId="4" fontId="4" fillId="2" borderId="13" xfId="0" applyNumberFormat="1" applyFont="1" applyFill="1" applyBorder="1"/>
    <xf numFmtId="0" fontId="4" fillId="2" borderId="19" xfId="0" applyFont="1" applyFill="1" applyBorder="1"/>
    <xf numFmtId="4" fontId="4" fillId="2" borderId="1" xfId="0" applyNumberFormat="1" applyFont="1" applyFill="1" applyBorder="1"/>
    <xf numFmtId="4" fontId="4" fillId="2" borderId="6" xfId="0" applyNumberFormat="1" applyFont="1" applyFill="1" applyBorder="1"/>
    <xf numFmtId="0" fontId="0" fillId="2" borderId="15" xfId="0" applyFill="1" applyBorder="1"/>
    <xf numFmtId="0" fontId="4" fillId="2" borderId="20" xfId="0" applyFont="1" applyFill="1" applyBorder="1"/>
    <xf numFmtId="4" fontId="4" fillId="2" borderId="3" xfId="0" applyNumberFormat="1" applyFont="1" applyFill="1" applyBorder="1"/>
    <xf numFmtId="4" fontId="4" fillId="2" borderId="16" xfId="0" applyNumberFormat="1" applyFont="1" applyFill="1" applyBorder="1"/>
    <xf numFmtId="0" fontId="0" fillId="2" borderId="12" xfId="0" applyFill="1" applyBorder="1"/>
    <xf numFmtId="0" fontId="0" fillId="2" borderId="10" xfId="0" applyFill="1" applyBorder="1"/>
    <xf numFmtId="0" fontId="4" fillId="2" borderId="21" xfId="0" applyFont="1" applyFill="1" applyBorder="1"/>
    <xf numFmtId="4" fontId="4" fillId="2" borderId="8" xfId="0" applyNumberFormat="1" applyFont="1" applyFill="1" applyBorder="1"/>
    <xf numFmtId="4" fontId="4" fillId="2" borderId="11" xfId="0" applyNumberFormat="1" applyFont="1" applyFill="1" applyBorder="1"/>
    <xf numFmtId="0" fontId="0" fillId="3" borderId="9" xfId="0" applyFill="1" applyBorder="1"/>
    <xf numFmtId="0" fontId="4" fillId="3" borderId="19" xfId="0" applyFont="1" applyFill="1" applyBorder="1"/>
    <xf numFmtId="4" fontId="4" fillId="3" borderId="1" xfId="0" applyNumberFormat="1" applyFont="1" applyFill="1" applyBorder="1"/>
    <xf numFmtId="4" fontId="4" fillId="3" borderId="6" xfId="0" applyNumberFormat="1" applyFont="1" applyFill="1" applyBorder="1"/>
    <xf numFmtId="0" fontId="0" fillId="3" borderId="6" xfId="0" applyFill="1" applyBorder="1"/>
    <xf numFmtId="0" fontId="0" fillId="3" borderId="15" xfId="0" applyFill="1" applyBorder="1"/>
    <xf numFmtId="0" fontId="4" fillId="3" borderId="20" xfId="0" applyFont="1" applyFill="1" applyBorder="1"/>
    <xf numFmtId="4" fontId="4" fillId="3" borderId="3" xfId="0" applyNumberFormat="1" applyFont="1" applyFill="1" applyBorder="1"/>
    <xf numFmtId="4" fontId="4" fillId="3" borderId="16" xfId="0" applyNumberFormat="1" applyFont="1" applyFill="1" applyBorder="1"/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ální" xfId="0" builtinId="0"/>
    <cellStyle name="Normální 4" xfId="1" xr:uid="{CBD0E3B2-8282-4F4E-AAB6-E58E0973ACA0}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5"/>
  <sheetViews>
    <sheetView tabSelected="1" topLeftCell="A8" zoomScaleNormal="100" workbookViewId="0">
      <selection activeCell="B42" sqref="B42"/>
    </sheetView>
  </sheetViews>
  <sheetFormatPr defaultRowHeight="12.75" x14ac:dyDescent="0.2"/>
  <cols>
    <col min="1" max="1" width="3.85546875" customWidth="1"/>
    <col min="2" max="2" width="30.140625" customWidth="1"/>
    <col min="3" max="10" width="13.85546875" customWidth="1"/>
    <col min="11" max="11" width="13.85546875" bestFit="1" customWidth="1"/>
    <col min="12" max="12" width="12.7109375" bestFit="1" customWidth="1"/>
  </cols>
  <sheetData>
    <row r="1" spans="1:12" ht="20.25" x14ac:dyDescent="0.3">
      <c r="B1" s="44" t="s">
        <v>42</v>
      </c>
      <c r="C1" s="44"/>
      <c r="D1" s="44"/>
      <c r="E1" s="44"/>
      <c r="F1" s="44"/>
      <c r="G1" s="44"/>
      <c r="H1" s="44"/>
      <c r="I1" s="44"/>
      <c r="J1" s="44"/>
    </row>
    <row r="2" spans="1:12" ht="15" x14ac:dyDescent="0.2">
      <c r="B2" s="45" t="s">
        <v>23</v>
      </c>
      <c r="C2" s="45"/>
      <c r="D2" s="45"/>
      <c r="E2" s="45"/>
      <c r="F2" s="45"/>
      <c r="G2" s="45"/>
      <c r="H2" s="45"/>
      <c r="I2" s="45"/>
      <c r="J2" s="45"/>
    </row>
    <row r="4" spans="1:12" ht="13.5" thickBot="1" x14ac:dyDescent="0.25"/>
    <row r="5" spans="1:12" ht="32.25" customHeight="1" thickBot="1" x14ac:dyDescent="0.3">
      <c r="A5" s="13"/>
      <c r="B5" s="6"/>
      <c r="C5" s="41" t="s">
        <v>28</v>
      </c>
      <c r="D5" s="42"/>
      <c r="E5" s="41" t="s">
        <v>29</v>
      </c>
      <c r="F5" s="41"/>
      <c r="G5" s="41" t="s">
        <v>30</v>
      </c>
      <c r="H5" s="41"/>
      <c r="I5" s="41" t="s">
        <v>31</v>
      </c>
      <c r="J5" s="43"/>
    </row>
    <row r="6" spans="1:12" ht="15.75" thickBot="1" x14ac:dyDescent="0.3">
      <c r="A6" s="9"/>
      <c r="B6" s="10"/>
      <c r="C6" s="11" t="s">
        <v>0</v>
      </c>
      <c r="D6" s="11" t="s">
        <v>18</v>
      </c>
      <c r="E6" s="11" t="s">
        <v>0</v>
      </c>
      <c r="F6" s="11" t="s">
        <v>18</v>
      </c>
      <c r="G6" s="11" t="s">
        <v>0</v>
      </c>
      <c r="H6" s="11" t="s">
        <v>18</v>
      </c>
      <c r="I6" s="11" t="s">
        <v>0</v>
      </c>
      <c r="J6" s="12" t="s">
        <v>18</v>
      </c>
    </row>
    <row r="7" spans="1:12" ht="15.75" thickBot="1" x14ac:dyDescent="0.3">
      <c r="A7" s="8"/>
      <c r="B7" s="7" t="s">
        <v>17</v>
      </c>
      <c r="C7" s="2">
        <f t="shared" ref="C7:J7" si="0">SUM(C8:C15)</f>
        <v>46080100</v>
      </c>
      <c r="D7" s="3">
        <f t="shared" si="0"/>
        <v>385000</v>
      </c>
      <c r="E7" s="2">
        <f t="shared" si="0"/>
        <v>48642719</v>
      </c>
      <c r="F7" s="2">
        <f t="shared" si="0"/>
        <v>385000</v>
      </c>
      <c r="G7" s="2">
        <f t="shared" si="0"/>
        <v>48906321</v>
      </c>
      <c r="H7" s="2">
        <f t="shared" si="0"/>
        <v>483000</v>
      </c>
      <c r="I7" s="2">
        <f t="shared" si="0"/>
        <v>50948081</v>
      </c>
      <c r="J7" s="3">
        <f t="shared" si="0"/>
        <v>385000</v>
      </c>
      <c r="L7" s="4"/>
    </row>
    <row r="8" spans="1:12" ht="14.25" x14ac:dyDescent="0.2">
      <c r="A8" s="16">
        <v>602</v>
      </c>
      <c r="B8" s="17" t="s">
        <v>12</v>
      </c>
      <c r="C8" s="18">
        <v>2134500</v>
      </c>
      <c r="D8" s="19">
        <v>300000</v>
      </c>
      <c r="E8" s="18">
        <v>2134500</v>
      </c>
      <c r="F8" s="19">
        <v>300000</v>
      </c>
      <c r="G8" s="18">
        <f>1445784/8*11</f>
        <v>1987953</v>
      </c>
      <c r="H8" s="18">
        <v>380000</v>
      </c>
      <c r="I8" s="18">
        <v>2141500</v>
      </c>
      <c r="J8" s="19">
        <v>300000</v>
      </c>
    </row>
    <row r="9" spans="1:12" ht="14.25" x14ac:dyDescent="0.2">
      <c r="A9" s="16">
        <v>603</v>
      </c>
      <c r="B9" s="20" t="s">
        <v>13</v>
      </c>
      <c r="C9" s="21"/>
      <c r="D9" s="22">
        <v>5000</v>
      </c>
      <c r="E9" s="21"/>
      <c r="F9" s="22">
        <v>5000</v>
      </c>
      <c r="G9" s="21"/>
      <c r="H9" s="21">
        <v>7000</v>
      </c>
      <c r="I9" s="21"/>
      <c r="J9" s="22">
        <v>5000</v>
      </c>
    </row>
    <row r="10" spans="1:12" ht="14.25" x14ac:dyDescent="0.2">
      <c r="A10" s="16">
        <v>604</v>
      </c>
      <c r="B10" s="20" t="s">
        <v>14</v>
      </c>
      <c r="C10" s="21"/>
      <c r="D10" s="22">
        <v>80000</v>
      </c>
      <c r="E10" s="21"/>
      <c r="F10" s="22">
        <v>80000</v>
      </c>
      <c r="G10" s="21"/>
      <c r="H10" s="21">
        <v>85000</v>
      </c>
      <c r="I10" s="21"/>
      <c r="J10" s="22">
        <v>80000</v>
      </c>
    </row>
    <row r="11" spans="1:12" ht="14.25" x14ac:dyDescent="0.2">
      <c r="A11" s="16">
        <v>648</v>
      </c>
      <c r="B11" s="20" t="s">
        <v>19</v>
      </c>
      <c r="C11" s="21"/>
      <c r="D11" s="22"/>
      <c r="E11" s="21"/>
      <c r="F11" s="22"/>
      <c r="G11" s="21"/>
      <c r="H11" s="21"/>
      <c r="I11" s="21"/>
      <c r="J11" s="22"/>
    </row>
    <row r="12" spans="1:12" ht="14.25" x14ac:dyDescent="0.2">
      <c r="A12" s="16">
        <v>649</v>
      </c>
      <c r="B12" s="20" t="s">
        <v>15</v>
      </c>
      <c r="C12" s="21">
        <v>2000</v>
      </c>
      <c r="D12" s="22"/>
      <c r="E12" s="21">
        <v>2000</v>
      </c>
      <c r="F12" s="22"/>
      <c r="G12" s="21">
        <v>8000</v>
      </c>
      <c r="H12" s="21">
        <v>11000</v>
      </c>
      <c r="I12" s="21">
        <v>2000</v>
      </c>
      <c r="J12" s="22"/>
    </row>
    <row r="13" spans="1:12" ht="14.25" x14ac:dyDescent="0.2">
      <c r="A13" s="32">
        <v>672</v>
      </c>
      <c r="B13" s="33" t="s">
        <v>20</v>
      </c>
      <c r="C13" s="34">
        <f>37666000+200000+290000</f>
        <v>38156000</v>
      </c>
      <c r="D13" s="35"/>
      <c r="E13" s="34">
        <f>40423781+294838</f>
        <v>40718619</v>
      </c>
      <c r="F13" s="35"/>
      <c r="G13" s="34">
        <f>E13+404149</f>
        <v>41122768</v>
      </c>
      <c r="H13" s="34"/>
      <c r="I13" s="34">
        <v>36249873</v>
      </c>
      <c r="J13" s="35"/>
      <c r="L13" s="4"/>
    </row>
    <row r="14" spans="1:12" ht="14.25" x14ac:dyDescent="0.2">
      <c r="A14" s="23">
        <v>672</v>
      </c>
      <c r="B14" s="24" t="s">
        <v>37</v>
      </c>
      <c r="C14" s="25"/>
      <c r="D14" s="26"/>
      <c r="E14" s="25"/>
      <c r="F14" s="26"/>
      <c r="G14" s="25"/>
      <c r="H14" s="25"/>
      <c r="I14" s="25">
        <v>6399178</v>
      </c>
      <c r="J14" s="26"/>
      <c r="L14" s="4"/>
    </row>
    <row r="15" spans="1:12" ht="15" thickBot="1" x14ac:dyDescent="0.25">
      <c r="A15" s="23">
        <v>672</v>
      </c>
      <c r="B15" s="24" t="s">
        <v>16</v>
      </c>
      <c r="C15" s="25">
        <v>5787600</v>
      </c>
      <c r="D15" s="26"/>
      <c r="E15" s="25">
        <v>5787600</v>
      </c>
      <c r="F15" s="26"/>
      <c r="G15" s="25">
        <f>E15</f>
        <v>5787600</v>
      </c>
      <c r="H15" s="25"/>
      <c r="I15" s="25">
        <v>6155530</v>
      </c>
      <c r="J15" s="26"/>
    </row>
    <row r="16" spans="1:12" ht="15.75" thickBot="1" x14ac:dyDescent="0.3">
      <c r="A16" s="13"/>
      <c r="B16" s="7" t="s">
        <v>11</v>
      </c>
      <c r="C16" s="2">
        <f t="shared" ref="C16:J16" si="1">SUM(C17:C39)</f>
        <v>46080100</v>
      </c>
      <c r="D16" s="3">
        <f t="shared" si="1"/>
        <v>336600</v>
      </c>
      <c r="E16" s="2">
        <f t="shared" si="1"/>
        <v>48642719</v>
      </c>
      <c r="F16" s="2">
        <f t="shared" si="1"/>
        <v>336600</v>
      </c>
      <c r="G16" s="2">
        <f t="shared" si="1"/>
        <v>48587756.666666664</v>
      </c>
      <c r="H16" s="2">
        <f t="shared" si="1"/>
        <v>428700</v>
      </c>
      <c r="I16" s="2">
        <f t="shared" si="1"/>
        <v>50948081</v>
      </c>
      <c r="J16" s="3">
        <f t="shared" si="1"/>
        <v>336600</v>
      </c>
      <c r="L16" s="4"/>
    </row>
    <row r="17" spans="1:12" ht="14.25" x14ac:dyDescent="0.2">
      <c r="A17" s="27">
        <v>501</v>
      </c>
      <c r="B17" s="17" t="s">
        <v>1</v>
      </c>
      <c r="C17" s="18">
        <v>2657000</v>
      </c>
      <c r="D17" s="19">
        <v>150000</v>
      </c>
      <c r="E17" s="18">
        <v>2657000</v>
      </c>
      <c r="F17" s="19">
        <v>150000</v>
      </c>
      <c r="G17" s="18">
        <f>1888904/9*12+100000</f>
        <v>2618538.6666666665</v>
      </c>
      <c r="H17" s="18">
        <v>240000</v>
      </c>
      <c r="I17" s="18">
        <v>2796500</v>
      </c>
      <c r="J17" s="19">
        <v>150000</v>
      </c>
    </row>
    <row r="18" spans="1:12" ht="14.25" x14ac:dyDescent="0.2">
      <c r="A18" s="16">
        <v>502</v>
      </c>
      <c r="B18" s="20" t="s">
        <v>2</v>
      </c>
      <c r="C18" s="21">
        <v>2969000</v>
      </c>
      <c r="D18" s="22"/>
      <c r="E18" s="21">
        <v>2969000</v>
      </c>
      <c r="F18" s="22"/>
      <c r="G18" s="21">
        <v>2980000</v>
      </c>
      <c r="H18" s="21"/>
      <c r="I18" s="21">
        <v>2969000</v>
      </c>
      <c r="J18" s="22"/>
    </row>
    <row r="19" spans="1:12" ht="14.25" x14ac:dyDescent="0.2">
      <c r="A19" s="16">
        <v>503</v>
      </c>
      <c r="B19" s="20" t="s">
        <v>3</v>
      </c>
      <c r="C19" s="21">
        <v>16000</v>
      </c>
      <c r="D19" s="22"/>
      <c r="E19" s="21">
        <v>16000</v>
      </c>
      <c r="F19" s="22"/>
      <c r="G19" s="21">
        <v>17500</v>
      </c>
      <c r="H19" s="21"/>
      <c r="I19" s="21">
        <v>16000</v>
      </c>
      <c r="J19" s="22"/>
    </row>
    <row r="20" spans="1:12" ht="14.25" x14ac:dyDescent="0.2">
      <c r="A20" s="16">
        <v>504</v>
      </c>
      <c r="B20" s="20" t="s">
        <v>4</v>
      </c>
      <c r="C20" s="21"/>
      <c r="D20" s="22">
        <v>140000</v>
      </c>
      <c r="E20" s="21"/>
      <c r="F20" s="22">
        <v>140000</v>
      </c>
      <c r="G20" s="21"/>
      <c r="H20" s="21">
        <v>150000</v>
      </c>
      <c r="I20" s="21"/>
      <c r="J20" s="22">
        <v>140000</v>
      </c>
    </row>
    <row r="21" spans="1:12" ht="14.25" x14ac:dyDescent="0.2">
      <c r="A21" s="16">
        <v>511</v>
      </c>
      <c r="B21" s="20" t="s">
        <v>5</v>
      </c>
      <c r="C21" s="21">
        <v>639500</v>
      </c>
      <c r="D21" s="22"/>
      <c r="E21" s="21">
        <v>639500</v>
      </c>
      <c r="F21" s="22"/>
      <c r="G21" s="21">
        <v>630000</v>
      </c>
      <c r="H21" s="21"/>
      <c r="I21" s="21">
        <v>635500</v>
      </c>
      <c r="J21" s="22"/>
    </row>
    <row r="22" spans="1:12" ht="14.25" x14ac:dyDescent="0.2">
      <c r="A22" s="16">
        <v>512</v>
      </c>
      <c r="B22" s="20" t="s">
        <v>6</v>
      </c>
      <c r="C22" s="21">
        <v>45000</v>
      </c>
      <c r="D22" s="22"/>
      <c r="E22" s="21">
        <v>45000</v>
      </c>
      <c r="F22" s="22"/>
      <c r="G22" s="21">
        <v>48500</v>
      </c>
      <c r="H22" s="21"/>
      <c r="I22" s="21">
        <v>50000</v>
      </c>
      <c r="J22" s="22"/>
    </row>
    <row r="23" spans="1:12" ht="14.25" x14ac:dyDescent="0.2">
      <c r="A23" s="16">
        <v>513</v>
      </c>
      <c r="B23" s="20" t="s">
        <v>7</v>
      </c>
      <c r="C23" s="21">
        <v>8000</v>
      </c>
      <c r="D23" s="22"/>
      <c r="E23" s="21">
        <v>8000</v>
      </c>
      <c r="F23" s="22"/>
      <c r="G23" s="21">
        <v>8000</v>
      </c>
      <c r="H23" s="21"/>
      <c r="I23" s="21">
        <v>6000</v>
      </c>
      <c r="J23" s="22"/>
    </row>
    <row r="24" spans="1:12" ht="14.25" x14ac:dyDescent="0.2">
      <c r="A24" s="16">
        <v>518</v>
      </c>
      <c r="B24" s="20" t="s">
        <v>21</v>
      </c>
      <c r="C24" s="21">
        <v>919900</v>
      </c>
      <c r="D24" s="22"/>
      <c r="E24" s="21">
        <v>919900</v>
      </c>
      <c r="F24" s="22"/>
      <c r="G24" s="21">
        <v>1100000</v>
      </c>
      <c r="H24" s="21"/>
      <c r="I24" s="21">
        <v>1011000</v>
      </c>
      <c r="J24" s="22"/>
    </row>
    <row r="25" spans="1:12" ht="14.25" x14ac:dyDescent="0.2">
      <c r="A25" s="16">
        <v>521</v>
      </c>
      <c r="B25" s="20" t="s">
        <v>34</v>
      </c>
      <c r="C25" s="21"/>
      <c r="D25" s="22"/>
      <c r="E25" s="21"/>
      <c r="F25" s="22"/>
      <c r="G25" s="21"/>
      <c r="H25" s="21"/>
      <c r="I25" s="21">
        <v>4771700</v>
      </c>
      <c r="J25" s="22">
        <v>30000</v>
      </c>
    </row>
    <row r="26" spans="1:12" ht="14.25" x14ac:dyDescent="0.2">
      <c r="A26" s="16">
        <v>524</v>
      </c>
      <c r="B26" s="20" t="s">
        <v>38</v>
      </c>
      <c r="C26" s="21"/>
      <c r="D26" s="22"/>
      <c r="E26" s="21"/>
      <c r="F26" s="22"/>
      <c r="G26" s="21"/>
      <c r="H26" s="21"/>
      <c r="I26" s="21">
        <v>1580711</v>
      </c>
      <c r="J26" s="22">
        <v>15000</v>
      </c>
    </row>
    <row r="27" spans="1:12" ht="14.25" x14ac:dyDescent="0.2">
      <c r="A27" s="16">
        <v>525</v>
      </c>
      <c r="B27" s="20" t="s">
        <v>40</v>
      </c>
      <c r="C27" s="21"/>
      <c r="D27" s="22"/>
      <c r="E27" s="21"/>
      <c r="F27" s="22"/>
      <c r="G27" s="21"/>
      <c r="H27" s="21"/>
      <c r="I27" s="21">
        <v>132000</v>
      </c>
      <c r="J27" s="22">
        <v>600</v>
      </c>
    </row>
    <row r="28" spans="1:12" ht="14.25" x14ac:dyDescent="0.2">
      <c r="A28" s="16">
        <v>527</v>
      </c>
      <c r="B28" s="20" t="s">
        <v>41</v>
      </c>
      <c r="C28" s="21"/>
      <c r="D28" s="22"/>
      <c r="E28" s="21"/>
      <c r="F28" s="22"/>
      <c r="G28" s="21"/>
      <c r="H28" s="21"/>
      <c r="I28" s="21">
        <v>79267</v>
      </c>
      <c r="J28" s="22">
        <v>1000</v>
      </c>
    </row>
    <row r="29" spans="1:12" ht="14.25" x14ac:dyDescent="0.2">
      <c r="A29" s="32">
        <v>521</v>
      </c>
      <c r="B29" s="33" t="s">
        <v>33</v>
      </c>
      <c r="C29" s="34">
        <v>27680000</v>
      </c>
      <c r="D29" s="35">
        <v>30000</v>
      </c>
      <c r="E29" s="34">
        <v>29430083</v>
      </c>
      <c r="F29" s="35">
        <v>30000</v>
      </c>
      <c r="G29" s="34">
        <f>E29</f>
        <v>29430083</v>
      </c>
      <c r="H29" s="34">
        <v>28000</v>
      </c>
      <c r="I29" s="34">
        <v>26891597</v>
      </c>
      <c r="J29" s="36"/>
      <c r="K29" s="15"/>
      <c r="L29" s="4"/>
    </row>
    <row r="30" spans="1:12" ht="14.25" x14ac:dyDescent="0.2">
      <c r="A30" s="32">
        <v>524</v>
      </c>
      <c r="B30" s="33" t="s">
        <v>39</v>
      </c>
      <c r="C30" s="34">
        <v>9225000</v>
      </c>
      <c r="D30" s="35">
        <v>15000</v>
      </c>
      <c r="E30" s="34">
        <v>10035248</v>
      </c>
      <c r="F30" s="35">
        <v>15000</v>
      </c>
      <c r="G30" s="34">
        <f>E30</f>
        <v>10035248</v>
      </c>
      <c r="H30" s="34">
        <v>9500</v>
      </c>
      <c r="I30" s="34">
        <f>6669116+2420245</f>
        <v>9089361</v>
      </c>
      <c r="J30" s="36"/>
      <c r="K30" s="15"/>
    </row>
    <row r="31" spans="1:12" ht="14.25" x14ac:dyDescent="0.2">
      <c r="A31" s="32">
        <v>525</v>
      </c>
      <c r="B31" s="33" t="s">
        <v>35</v>
      </c>
      <c r="C31" s="34">
        <f>126000+3000</f>
        <v>129000</v>
      </c>
      <c r="D31" s="35">
        <v>600</v>
      </c>
      <c r="E31" s="34">
        <f>126000+3000</f>
        <v>129000</v>
      </c>
      <c r="F31" s="35">
        <v>600</v>
      </c>
      <c r="G31" s="34">
        <f t="shared" ref="G31" si="2">E31</f>
        <v>129000</v>
      </c>
      <c r="H31" s="34">
        <v>200</v>
      </c>
      <c r="I31" s="34"/>
      <c r="J31" s="36"/>
      <c r="K31" s="15"/>
    </row>
    <row r="32" spans="1:12" ht="14.25" x14ac:dyDescent="0.2">
      <c r="A32" s="32">
        <v>527</v>
      </c>
      <c r="B32" s="33" t="s">
        <v>36</v>
      </c>
      <c r="C32" s="34">
        <f>635000+38500</f>
        <v>673500</v>
      </c>
      <c r="D32" s="35">
        <v>1000</v>
      </c>
      <c r="E32" s="34">
        <f>635000+38500-2550</f>
        <v>670950</v>
      </c>
      <c r="F32" s="35">
        <v>1000</v>
      </c>
      <c r="G32" s="34">
        <v>320000</v>
      </c>
      <c r="H32" s="34">
        <v>1000</v>
      </c>
      <c r="I32" s="34">
        <v>268915</v>
      </c>
      <c r="J32" s="36"/>
      <c r="K32" s="15"/>
    </row>
    <row r="33" spans="1:11" ht="14.25" x14ac:dyDescent="0.2">
      <c r="A33" s="16">
        <v>538</v>
      </c>
      <c r="B33" s="20" t="s">
        <v>26</v>
      </c>
      <c r="C33" s="21">
        <v>10000</v>
      </c>
      <c r="D33" s="22"/>
      <c r="E33" s="21">
        <v>10000</v>
      </c>
      <c r="F33" s="22"/>
      <c r="G33" s="21">
        <f>10738</f>
        <v>10738</v>
      </c>
      <c r="H33" s="21"/>
      <c r="I33" s="21">
        <v>5000</v>
      </c>
      <c r="J33" s="22"/>
    </row>
    <row r="34" spans="1:11" ht="14.25" x14ac:dyDescent="0.2">
      <c r="A34" s="16">
        <v>542</v>
      </c>
      <c r="B34" s="20" t="s">
        <v>27</v>
      </c>
      <c r="C34" s="21"/>
      <c r="D34" s="22"/>
      <c r="E34" s="21"/>
      <c r="F34" s="22"/>
      <c r="G34" s="21"/>
      <c r="H34" s="21"/>
      <c r="I34" s="21"/>
      <c r="J34" s="22"/>
    </row>
    <row r="35" spans="1:11" ht="14.25" x14ac:dyDescent="0.2">
      <c r="A35" s="16">
        <v>547</v>
      </c>
      <c r="B35" s="20" t="s">
        <v>8</v>
      </c>
      <c r="C35" s="21">
        <v>3000</v>
      </c>
      <c r="D35" s="22"/>
      <c r="E35" s="21">
        <v>3000</v>
      </c>
      <c r="F35" s="22"/>
      <c r="G35" s="21">
        <v>1000</v>
      </c>
      <c r="H35" s="21"/>
      <c r="I35" s="21">
        <v>3000</v>
      </c>
      <c r="J35" s="22"/>
    </row>
    <row r="36" spans="1:11" ht="14.25" x14ac:dyDescent="0.2">
      <c r="A36" s="16">
        <v>549</v>
      </c>
      <c r="B36" s="20" t="s">
        <v>9</v>
      </c>
      <c r="C36" s="21">
        <v>110200</v>
      </c>
      <c r="D36" s="22"/>
      <c r="E36" s="21">
        <v>110200</v>
      </c>
      <c r="F36" s="22"/>
      <c r="G36" s="21">
        <v>150000</v>
      </c>
      <c r="H36" s="21"/>
      <c r="I36" s="21">
        <v>137530</v>
      </c>
      <c r="J36" s="22"/>
    </row>
    <row r="37" spans="1:11" ht="14.25" x14ac:dyDescent="0.2">
      <c r="A37" s="16">
        <v>551</v>
      </c>
      <c r="B37" s="20" t="s">
        <v>10</v>
      </c>
      <c r="C37" s="21">
        <v>55000</v>
      </c>
      <c r="D37" s="22"/>
      <c r="E37" s="21">
        <v>55000</v>
      </c>
      <c r="F37" s="22"/>
      <c r="G37" s="21">
        <v>55000</v>
      </c>
      <c r="H37" s="21"/>
      <c r="I37" s="21">
        <v>55000</v>
      </c>
      <c r="J37" s="22"/>
    </row>
    <row r="38" spans="1:11" ht="14.25" x14ac:dyDescent="0.2">
      <c r="A38" s="37"/>
      <c r="B38" s="38" t="s">
        <v>32</v>
      </c>
      <c r="C38" s="39">
        <v>290000</v>
      </c>
      <c r="D38" s="40"/>
      <c r="E38" s="39">
        <v>294838</v>
      </c>
      <c r="F38" s="40"/>
      <c r="G38" s="39">
        <v>404149</v>
      </c>
      <c r="H38" s="39"/>
      <c r="I38" s="39"/>
      <c r="J38" s="40"/>
    </row>
    <row r="39" spans="1:11" ht="15" thickBot="1" x14ac:dyDescent="0.25">
      <c r="A39" s="28">
        <v>558</v>
      </c>
      <c r="B39" s="29" t="s">
        <v>22</v>
      </c>
      <c r="C39" s="30">
        <f>450000+200000</f>
        <v>650000</v>
      </c>
      <c r="D39" s="31"/>
      <c r="E39" s="30">
        <f>450000+200000</f>
        <v>650000</v>
      </c>
      <c r="F39" s="31"/>
      <c r="G39" s="30">
        <v>650000</v>
      </c>
      <c r="H39" s="30"/>
      <c r="I39" s="30">
        <v>450000</v>
      </c>
      <c r="J39" s="31"/>
      <c r="K39" s="15"/>
    </row>
    <row r="41" spans="1:11" ht="14.25" x14ac:dyDescent="0.2">
      <c r="B41" s="5"/>
      <c r="E41" s="4"/>
      <c r="H41" s="1" t="s">
        <v>24</v>
      </c>
      <c r="I41" s="4"/>
      <c r="K41" s="4"/>
    </row>
    <row r="42" spans="1:11" ht="14.25" x14ac:dyDescent="0.2">
      <c r="B42" s="5" t="s">
        <v>43</v>
      </c>
      <c r="C42" s="14"/>
      <c r="E42" s="4"/>
      <c r="H42" s="1" t="s">
        <v>25</v>
      </c>
    </row>
    <row r="43" spans="1:11" x14ac:dyDescent="0.2">
      <c r="C43" s="4"/>
      <c r="E43" s="4"/>
      <c r="G43" s="4"/>
    </row>
    <row r="44" spans="1:11" x14ac:dyDescent="0.2">
      <c r="C44" s="4"/>
    </row>
    <row r="45" spans="1:11" x14ac:dyDescent="0.2">
      <c r="C45" s="4"/>
    </row>
  </sheetData>
  <mergeCells count="6">
    <mergeCell ref="C5:D5"/>
    <mergeCell ref="E5:F5"/>
    <mergeCell ref="G5:H5"/>
    <mergeCell ref="I5:J5"/>
    <mergeCell ref="B1:J1"/>
    <mergeCell ref="B2:J2"/>
  </mergeCells>
  <pageMargins left="0.23622047244094491" right="3.937007874015748E-2" top="0.74803149606299213" bottom="0.74803149606299213" header="0.31496062992125984" footer="0.31496062992125984"/>
  <pageSetup paperSize="9" scale="85" orientation="landscape" verticalDpi="4294967293" r:id="rId1"/>
  <ignoredErrors>
    <ignoredError sqref="E16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C5C9FD9F848A4D916E2CCF77C0A96E" ma:contentTypeVersion="17" ma:contentTypeDescription="Create a new document." ma:contentTypeScope="" ma:versionID="aa93e57e35acb623757e10a140544d4d">
  <xsd:schema xmlns:xsd="http://www.w3.org/2001/XMLSchema" xmlns:xs="http://www.w3.org/2001/XMLSchema" xmlns:p="http://schemas.microsoft.com/office/2006/metadata/properties" xmlns:ns3="aca81556-40fb-43df-a228-41a58ea7638f" xmlns:ns4="5703c1ca-e4c1-415f-87fe-3da439ba8d13" targetNamespace="http://schemas.microsoft.com/office/2006/metadata/properties" ma:root="true" ma:fieldsID="27dd12c995b87e0f1a15d767c887cc8a" ns3:_="" ns4:_="">
    <xsd:import namespace="aca81556-40fb-43df-a228-41a58ea7638f"/>
    <xsd:import namespace="5703c1ca-e4c1-415f-87fe-3da439ba8d1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81556-40fb-43df-a228-41a58ea7638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03c1ca-e4c1-415f-87fe-3da439ba8d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07508E-AF8A-41F3-8B93-A94FE04C65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a81556-40fb-43df-a228-41a58ea7638f"/>
    <ds:schemaRef ds:uri="5703c1ca-e4c1-415f-87fe-3da439ba8d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AAF2C1-582F-4823-AAFF-516ACE4B4D11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aca81556-40fb-43df-a228-41a58ea7638f"/>
    <ds:schemaRef ds:uri="http://schemas.openxmlformats.org/package/2006/metadata/core-properties"/>
    <ds:schemaRef ds:uri="5703c1ca-e4c1-415f-87fe-3da439ba8d1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0CAAF90-1E73-4FD9-9BFA-0EECFE600F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chv</dc:creator>
  <cp:lastModifiedBy>Radka Čapková</cp:lastModifiedBy>
  <cp:revision/>
  <cp:lastPrinted>2026-01-20T10:38:04Z</cp:lastPrinted>
  <dcterms:created xsi:type="dcterms:W3CDTF">2017-02-13T14:12:55Z</dcterms:created>
  <dcterms:modified xsi:type="dcterms:W3CDTF">2026-01-21T06:33:17Z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0x010100FEC5C9FD9F848A4D916E2CCF77C0A96E</vt:lpwstr>
  </property>
</Properties>
</file>