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4\241025\"/>
    </mc:Choice>
  </mc:AlternateContent>
  <xr:revisionPtr revIDLastSave="0" documentId="8_{C122F313-2195-43E2-98F1-06AFDE04A9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  <sheet name="List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I27" i="2"/>
  <c r="I26" i="2"/>
  <c r="G8" i="2" l="1"/>
  <c r="G13" i="2"/>
  <c r="G31" i="2"/>
  <c r="G28" i="2"/>
  <c r="G27" i="2"/>
  <c r="G26" i="2"/>
  <c r="G24" i="2"/>
  <c r="G23" i="2"/>
  <c r="G21" i="2"/>
  <c r="G20" i="2"/>
  <c r="G18" i="2"/>
  <c r="G17" i="2"/>
  <c r="G16" i="2"/>
  <c r="E13" i="2"/>
  <c r="E27" i="2"/>
  <c r="E33" i="2"/>
  <c r="C33" i="2" l="1"/>
  <c r="C27" i="2"/>
  <c r="C26" i="2"/>
  <c r="C15" i="2"/>
  <c r="D15" i="2"/>
  <c r="I33" i="2" l="1"/>
  <c r="I15" i="2" l="1"/>
  <c r="F15" i="2" l="1"/>
  <c r="J15" i="2"/>
  <c r="H15" i="2"/>
  <c r="E15" i="2"/>
  <c r="G14" i="2"/>
  <c r="J7" i="2"/>
  <c r="I7" i="2"/>
  <c r="H7" i="2"/>
  <c r="E7" i="2"/>
  <c r="D7" i="2"/>
  <c r="C7" i="2"/>
  <c r="G7" i="2" l="1"/>
  <c r="F7" i="2"/>
  <c r="G15" i="2"/>
</calcChain>
</file>

<file path=xl/sharedStrings.xml><?xml version="1.0" encoding="utf-8"?>
<sst xmlns="http://schemas.openxmlformats.org/spreadsheetml/2006/main" count="78" uniqueCount="42">
  <si>
    <t>HČ</t>
  </si>
  <si>
    <t>Spotřeba materiálu</t>
  </si>
  <si>
    <t>Spotřeba energie</t>
  </si>
  <si>
    <t>Spotřeba jiných dodávek</t>
  </si>
  <si>
    <t>Prodané zboží</t>
  </si>
  <si>
    <t>Opravy a udržování</t>
  </si>
  <si>
    <t>Cestovné</t>
  </si>
  <si>
    <t>Náklady na reprezentaci</t>
  </si>
  <si>
    <t>Mzdové náklady</t>
  </si>
  <si>
    <t>Jiné sociální pojištění</t>
  </si>
  <si>
    <t>Náhrady škod (spoluúčast)</t>
  </si>
  <si>
    <t>Ostatní náklady z činnosti</t>
  </si>
  <si>
    <t>Odpisy</t>
  </si>
  <si>
    <t>Náklady celkem</t>
  </si>
  <si>
    <t>Výnosy z prodeje služeb</t>
  </si>
  <si>
    <t>Výnosy z pronájmu</t>
  </si>
  <si>
    <t>Výnosy z prodaného zboží</t>
  </si>
  <si>
    <t>Ostatní výnosy z činnosti</t>
  </si>
  <si>
    <t>Provozní příspěvek zřizovatele</t>
  </si>
  <si>
    <t>Výnosy celkem</t>
  </si>
  <si>
    <t>VČ</t>
  </si>
  <si>
    <t>Použití fondů včetně FKSP</t>
  </si>
  <si>
    <t>Výnosy z transferů od KULK</t>
  </si>
  <si>
    <t>Ostatní služby</t>
  </si>
  <si>
    <t>Zákonné a sociální pojištění</t>
  </si>
  <si>
    <t xml:space="preserve">Zákonné sociální náklady </t>
  </si>
  <si>
    <t>Náklady z DDHM</t>
  </si>
  <si>
    <t>Základní škola a Mateřská škola, Raspenava, okres Liberec - příspěvková organizace, Raspenava, Fučíkova 430</t>
  </si>
  <si>
    <t>Mgr. Petr Chvojka</t>
  </si>
  <si>
    <t>ředitel školy</t>
  </si>
  <si>
    <t>Základní škola a Mateřská škola, Raspenava,
 okres Liberec - příspěvková organizace, 
Raspenava, Fučíkova 430</t>
  </si>
  <si>
    <t>Raspenava 27.3.2018</t>
  </si>
  <si>
    <t>Jiné daně (povinné ručení)</t>
  </si>
  <si>
    <t>Původní rozpočet
2024</t>
  </si>
  <si>
    <t>Upravený rozpočet
2024</t>
  </si>
  <si>
    <t>Aktuální předpoklad
skutečnosti 2024</t>
  </si>
  <si>
    <t>Návrh rozpočtu
2025</t>
  </si>
  <si>
    <t>Návrh rozpočtu na rok 2025</t>
  </si>
  <si>
    <t xml:space="preserve">Pokuty </t>
  </si>
  <si>
    <t>Rozpočet na rok 2025</t>
  </si>
  <si>
    <t>Schváleno Radou Města Raspenava xx/xx/xx ze dne xx.12.2024</t>
  </si>
  <si>
    <t>Zveřejněno dne: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</si>
</sst>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3" fillId="0" borderId="1" xfId="0" applyNumberFormat="1" applyFont="1" applyBorder="1"/>
    <xf numFmtId="0" fontId="3" fillId="0" borderId="9" xfId="0" applyFont="1" applyBorder="1"/>
    <xf numFmtId="0" fontId="3" fillId="0" borderId="12" xfId="0" applyFont="1" applyBorder="1"/>
    <xf numFmtId="4" fontId="3" fillId="0" borderId="6" xfId="0" applyNumberFormat="1" applyFont="1" applyBorder="1"/>
    <xf numFmtId="0" fontId="3" fillId="0" borderId="13" xfId="0" applyFont="1" applyBorder="1"/>
    <xf numFmtId="4" fontId="3" fillId="0" borderId="8" xfId="0" applyNumberFormat="1" applyFont="1" applyBorder="1"/>
    <xf numFmtId="4" fontId="3" fillId="0" borderId="14" xfId="0" applyNumberFormat="1" applyFont="1" applyBorder="1"/>
    <xf numFmtId="0" fontId="3" fillId="0" borderId="15" xfId="0" applyFont="1" applyBorder="1"/>
    <xf numFmtId="0" fontId="3" fillId="0" borderId="4" xfId="0" applyFont="1" applyBorder="1"/>
    <xf numFmtId="0" fontId="3" fillId="0" borderId="18" xfId="0" applyFont="1" applyBorder="1"/>
    <xf numFmtId="4" fontId="3" fillId="0" borderId="3" xfId="0" applyNumberFormat="1" applyFont="1" applyBorder="1"/>
    <xf numFmtId="4" fontId="3" fillId="0" borderId="19" xfId="0" applyNumberFormat="1" applyFont="1" applyBorder="1"/>
    <xf numFmtId="4" fontId="3" fillId="0" borderId="2" xfId="0" applyNumberFormat="1" applyFont="1" applyBorder="1"/>
    <xf numFmtId="4" fontId="3" fillId="0" borderId="16" xfId="0" applyNumberFormat="1" applyFont="1" applyBorder="1"/>
    <xf numFmtId="0" fontId="4" fillId="0" borderId="4" xfId="0" applyFont="1" applyBorder="1"/>
    <xf numFmtId="4" fontId="4" fillId="0" borderId="5" xfId="0" applyNumberFormat="1" applyFont="1" applyBorder="1"/>
    <xf numFmtId="4" fontId="4" fillId="0" borderId="17" xfId="0" applyNumberFormat="1" applyFont="1" applyBorder="1"/>
    <xf numFmtId="0" fontId="4" fillId="0" borderId="17" xfId="0" applyFont="1" applyBorder="1" applyAlignment="1">
      <alignment horizontal="center"/>
    </xf>
    <xf numFmtId="4" fontId="0" fillId="0" borderId="0" xfId="0" applyNumberFormat="1"/>
    <xf numFmtId="4" fontId="3" fillId="0" borderId="10" xfId="0" applyNumberFormat="1" applyFont="1" applyBorder="1"/>
    <xf numFmtId="4" fontId="3" fillId="0" borderId="11" xfId="0" applyNumberFormat="1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3" fillId="0" borderId="20" xfId="0" applyFont="1" applyBorder="1"/>
    <xf numFmtId="0" fontId="4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3" fillId="0" borderId="25" xfId="0" applyFont="1" applyBorder="1"/>
    <xf numFmtId="0" fontId="4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4" xfId="0" applyBorder="1"/>
    <xf numFmtId="0" fontId="0" fillId="0" borderId="18" xfId="0" applyBorder="1"/>
    <xf numFmtId="14" fontId="0" fillId="0" borderId="0" xfId="0" applyNumberFormat="1"/>
    <xf numFmtId="4" fontId="3" fillId="2" borderId="1" xfId="0" applyNumberFormat="1" applyFont="1" applyFill="1" applyBorder="1"/>
    <xf numFmtId="4" fontId="3" fillId="2" borderId="8" xfId="0" applyNumberFormat="1" applyFont="1" applyFill="1" applyBorder="1"/>
    <xf numFmtId="4" fontId="3" fillId="0" borderId="0" xfId="0" applyNumberFormat="1" applyFont="1"/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"/>
  <sheetViews>
    <sheetView tabSelected="1" zoomScale="106" zoomScaleNormal="106" workbookViewId="0">
      <selection activeCell="B37" sqref="B37"/>
    </sheetView>
  </sheetViews>
  <sheetFormatPr defaultRowHeight="12.75" x14ac:dyDescent="0.2"/>
  <cols>
    <col min="1" max="1" width="3.85546875" customWidth="1"/>
    <col min="2" max="2" width="30.140625" customWidth="1"/>
    <col min="3" max="3" width="18.5703125" customWidth="1"/>
    <col min="4" max="4" width="13.85546875" customWidth="1"/>
    <col min="5" max="5" width="14.7109375" customWidth="1"/>
    <col min="6" max="6" width="13.85546875" customWidth="1"/>
    <col min="7" max="7" width="15.140625" customWidth="1"/>
    <col min="8" max="8" width="13.85546875" customWidth="1"/>
    <col min="9" max="9" width="15" customWidth="1"/>
    <col min="10" max="10" width="13.85546875" customWidth="1"/>
    <col min="11" max="11" width="13.85546875" bestFit="1" customWidth="1"/>
    <col min="12" max="12" width="12.7109375" bestFit="1" customWidth="1"/>
  </cols>
  <sheetData>
    <row r="1" spans="1:12" ht="20.25" x14ac:dyDescent="0.3">
      <c r="B1" s="46" t="s">
        <v>37</v>
      </c>
      <c r="C1" s="46"/>
      <c r="D1" s="46"/>
      <c r="E1" s="46"/>
      <c r="F1" s="46"/>
      <c r="G1" s="46"/>
      <c r="H1" s="46"/>
      <c r="I1" s="46"/>
      <c r="J1" s="46"/>
    </row>
    <row r="2" spans="1:12" ht="15" x14ac:dyDescent="0.2">
      <c r="B2" s="47" t="s">
        <v>27</v>
      </c>
      <c r="C2" s="47"/>
      <c r="D2" s="47"/>
      <c r="E2" s="47"/>
      <c r="F2" s="47"/>
      <c r="G2" s="47"/>
      <c r="H2" s="47"/>
      <c r="I2" s="47"/>
      <c r="J2" s="47"/>
    </row>
    <row r="4" spans="1:12" ht="13.5" thickBot="1" x14ac:dyDescent="0.25"/>
    <row r="5" spans="1:12" ht="32.25" customHeight="1" thickBot="1" x14ac:dyDescent="0.3">
      <c r="A5" s="37"/>
      <c r="B5" s="25"/>
      <c r="C5" s="43" t="s">
        <v>33</v>
      </c>
      <c r="D5" s="44"/>
      <c r="E5" s="43" t="s">
        <v>34</v>
      </c>
      <c r="F5" s="43"/>
      <c r="G5" s="43" t="s">
        <v>35</v>
      </c>
      <c r="H5" s="43"/>
      <c r="I5" s="43" t="s">
        <v>36</v>
      </c>
      <c r="J5" s="45"/>
    </row>
    <row r="6" spans="1:12" ht="15.75" thickBot="1" x14ac:dyDescent="0.3">
      <c r="A6" s="33"/>
      <c r="B6" s="34"/>
      <c r="C6" s="35" t="s">
        <v>0</v>
      </c>
      <c r="D6" s="35" t="s">
        <v>20</v>
      </c>
      <c r="E6" s="35" t="s">
        <v>0</v>
      </c>
      <c r="F6" s="35" t="s">
        <v>20</v>
      </c>
      <c r="G6" s="35" t="s">
        <v>0</v>
      </c>
      <c r="H6" s="35" t="s">
        <v>20</v>
      </c>
      <c r="I6" s="35" t="s">
        <v>0</v>
      </c>
      <c r="J6" s="36" t="s">
        <v>20</v>
      </c>
    </row>
    <row r="7" spans="1:12" ht="15.75" thickBot="1" x14ac:dyDescent="0.3">
      <c r="A7" s="31"/>
      <c r="B7" s="26" t="s">
        <v>19</v>
      </c>
      <c r="C7" s="17">
        <f t="shared" ref="C7:J7" si="0">SUM(C8:C14)</f>
        <v>46534000</v>
      </c>
      <c r="D7" s="18">
        <f t="shared" si="0"/>
        <v>385000</v>
      </c>
      <c r="E7" s="17">
        <f t="shared" si="0"/>
        <v>44415118</v>
      </c>
      <c r="F7" s="17">
        <f t="shared" si="0"/>
        <v>385000</v>
      </c>
      <c r="G7" s="17">
        <f t="shared" si="0"/>
        <v>44961076.222222224</v>
      </c>
      <c r="H7" s="17">
        <f t="shared" si="0"/>
        <v>483000</v>
      </c>
      <c r="I7" s="17">
        <f t="shared" si="0"/>
        <v>45790100</v>
      </c>
      <c r="J7" s="18">
        <f t="shared" si="0"/>
        <v>385000</v>
      </c>
      <c r="L7" s="20"/>
    </row>
    <row r="8" spans="1:12" ht="14.25" x14ac:dyDescent="0.2">
      <c r="A8" s="31">
        <v>602</v>
      </c>
      <c r="B8" s="27" t="s">
        <v>14</v>
      </c>
      <c r="C8" s="14">
        <v>1625000</v>
      </c>
      <c r="D8" s="15">
        <v>300000</v>
      </c>
      <c r="E8" s="14">
        <v>1160000</v>
      </c>
      <c r="F8" s="15">
        <v>300000</v>
      </c>
      <c r="G8" s="14">
        <f>1395784/9*11</f>
        <v>1705958.2222222225</v>
      </c>
      <c r="H8" s="14">
        <v>380000</v>
      </c>
      <c r="I8" s="14">
        <v>2134500</v>
      </c>
      <c r="J8" s="15">
        <v>300000</v>
      </c>
    </row>
    <row r="9" spans="1:12" ht="14.25" x14ac:dyDescent="0.2">
      <c r="A9" s="31">
        <v>603</v>
      </c>
      <c r="B9" s="28" t="s">
        <v>15</v>
      </c>
      <c r="C9" s="2"/>
      <c r="D9" s="5">
        <v>5000</v>
      </c>
      <c r="E9" s="2"/>
      <c r="F9" s="5">
        <v>5000</v>
      </c>
      <c r="G9" s="2"/>
      <c r="H9" s="2">
        <v>7000</v>
      </c>
      <c r="I9" s="2"/>
      <c r="J9" s="5">
        <v>5000</v>
      </c>
    </row>
    <row r="10" spans="1:12" ht="14.25" x14ac:dyDescent="0.2">
      <c r="A10" s="31">
        <v>604</v>
      </c>
      <c r="B10" s="28" t="s">
        <v>16</v>
      </c>
      <c r="C10" s="2"/>
      <c r="D10" s="5">
        <v>80000</v>
      </c>
      <c r="E10" s="2"/>
      <c r="F10" s="5">
        <v>80000</v>
      </c>
      <c r="G10" s="2"/>
      <c r="H10" s="2">
        <v>85000</v>
      </c>
      <c r="I10" s="2"/>
      <c r="J10" s="5">
        <v>80000</v>
      </c>
    </row>
    <row r="11" spans="1:12" ht="14.25" x14ac:dyDescent="0.2">
      <c r="A11" s="31">
        <v>648</v>
      </c>
      <c r="B11" s="28" t="s">
        <v>21</v>
      </c>
      <c r="C11" s="2">
        <v>2000</v>
      </c>
      <c r="D11" s="5"/>
      <c r="E11" s="2"/>
      <c r="F11" s="5"/>
      <c r="G11" s="2"/>
      <c r="H11" s="2"/>
      <c r="I11" s="2"/>
      <c r="J11" s="5"/>
    </row>
    <row r="12" spans="1:12" ht="14.25" x14ac:dyDescent="0.2">
      <c r="A12" s="31">
        <v>649</v>
      </c>
      <c r="B12" s="28" t="s">
        <v>17</v>
      </c>
      <c r="C12" s="2"/>
      <c r="D12" s="5"/>
      <c r="E12" s="2">
        <v>2000</v>
      </c>
      <c r="F12" s="5"/>
      <c r="G12" s="2">
        <v>2000</v>
      </c>
      <c r="H12" s="2">
        <v>11000</v>
      </c>
      <c r="I12" s="2">
        <v>2000</v>
      </c>
      <c r="J12" s="5"/>
    </row>
    <row r="13" spans="1:12" ht="14.25" x14ac:dyDescent="0.2">
      <c r="A13" s="31">
        <v>672</v>
      </c>
      <c r="B13" s="28" t="s">
        <v>22</v>
      </c>
      <c r="C13" s="2">
        <v>39215000</v>
      </c>
      <c r="D13" s="5"/>
      <c r="E13" s="2">
        <f>37734084-80966</f>
        <v>37653118</v>
      </c>
      <c r="F13" s="5"/>
      <c r="G13" s="2">
        <f>E13</f>
        <v>37653118</v>
      </c>
      <c r="H13" s="2"/>
      <c r="I13" s="2">
        <f>37666000+200000</f>
        <v>37866000</v>
      </c>
      <c r="J13" s="5"/>
      <c r="L13" s="20"/>
    </row>
    <row r="14" spans="1:12" ht="15" thickBot="1" x14ac:dyDescent="0.25">
      <c r="A14" s="38">
        <v>672</v>
      </c>
      <c r="B14" s="29" t="s">
        <v>18</v>
      </c>
      <c r="C14" s="12">
        <v>5692000</v>
      </c>
      <c r="D14" s="13"/>
      <c r="E14" s="12">
        <v>5600000</v>
      </c>
      <c r="F14" s="13"/>
      <c r="G14" s="12">
        <f>E14</f>
        <v>5600000</v>
      </c>
      <c r="H14" s="12"/>
      <c r="I14" s="12">
        <v>5787600</v>
      </c>
      <c r="J14" s="13"/>
    </row>
    <row r="15" spans="1:12" ht="15.75" thickBot="1" x14ac:dyDescent="0.3">
      <c r="A15" s="37"/>
      <c r="B15" s="26" t="s">
        <v>13</v>
      </c>
      <c r="C15" s="17">
        <f>SUM(C16:C33)</f>
        <v>46534000</v>
      </c>
      <c r="D15" s="18">
        <f>SUM(D16:D33)</f>
        <v>336600</v>
      </c>
      <c r="E15" s="17">
        <f t="shared" ref="E15:J15" si="1">SUM(E16:E33)</f>
        <v>44415118</v>
      </c>
      <c r="F15" s="17">
        <f t="shared" si="1"/>
        <v>336600</v>
      </c>
      <c r="G15" s="17">
        <f t="shared" si="1"/>
        <v>44937823.666666672</v>
      </c>
      <c r="H15" s="17">
        <f t="shared" si="1"/>
        <v>428700</v>
      </c>
      <c r="I15" s="17">
        <f>SUM(I16:I33)</f>
        <v>45790100</v>
      </c>
      <c r="J15" s="18">
        <f t="shared" si="1"/>
        <v>336600</v>
      </c>
      <c r="L15" s="20"/>
    </row>
    <row r="16" spans="1:12" ht="14.25" x14ac:dyDescent="0.2">
      <c r="A16" s="33">
        <v>501</v>
      </c>
      <c r="B16" s="27" t="s">
        <v>1</v>
      </c>
      <c r="C16" s="14">
        <v>2127000</v>
      </c>
      <c r="D16" s="15">
        <v>150000</v>
      </c>
      <c r="E16" s="14">
        <v>2127000</v>
      </c>
      <c r="F16" s="15">
        <v>150000</v>
      </c>
      <c r="G16" s="14">
        <f>1888904/9*12</f>
        <v>2518538.6666666665</v>
      </c>
      <c r="H16" s="14">
        <v>240000</v>
      </c>
      <c r="I16" s="14">
        <v>2657000</v>
      </c>
      <c r="J16" s="15">
        <v>150000</v>
      </c>
    </row>
    <row r="17" spans="1:12" ht="14.25" x14ac:dyDescent="0.2">
      <c r="A17" s="31">
        <v>502</v>
      </c>
      <c r="B17" s="28" t="s">
        <v>2</v>
      </c>
      <c r="C17" s="2">
        <v>2901000</v>
      </c>
      <c r="D17" s="5"/>
      <c r="E17" s="2">
        <v>2901000</v>
      </c>
      <c r="F17" s="5"/>
      <c r="G17" s="2">
        <f>2156827/9*12</f>
        <v>2875769.333333333</v>
      </c>
      <c r="H17" s="2"/>
      <c r="I17" s="2">
        <v>2969000</v>
      </c>
      <c r="J17" s="5"/>
    </row>
    <row r="18" spans="1:12" ht="14.25" x14ac:dyDescent="0.2">
      <c r="A18" s="31">
        <v>503</v>
      </c>
      <c r="B18" s="28" t="s">
        <v>3</v>
      </c>
      <c r="C18" s="2">
        <v>17000</v>
      </c>
      <c r="D18" s="5"/>
      <c r="E18" s="2">
        <v>17000</v>
      </c>
      <c r="F18" s="5"/>
      <c r="G18" s="2">
        <f>11765/9*12</f>
        <v>15686.666666666666</v>
      </c>
      <c r="H18" s="2"/>
      <c r="I18" s="2">
        <v>16000</v>
      </c>
      <c r="J18" s="5"/>
    </row>
    <row r="19" spans="1:12" ht="14.25" x14ac:dyDescent="0.2">
      <c r="A19" s="31">
        <v>504</v>
      </c>
      <c r="B19" s="28" t="s">
        <v>4</v>
      </c>
      <c r="C19" s="2"/>
      <c r="D19" s="5">
        <v>140000</v>
      </c>
      <c r="E19" s="2"/>
      <c r="F19" s="5">
        <v>140000</v>
      </c>
      <c r="G19" s="2"/>
      <c r="H19" s="2">
        <v>150000</v>
      </c>
      <c r="I19" s="2"/>
      <c r="J19" s="5">
        <v>140000</v>
      </c>
    </row>
    <row r="20" spans="1:12" ht="14.25" x14ac:dyDescent="0.2">
      <c r="A20" s="31">
        <v>511</v>
      </c>
      <c r="B20" s="28" t="s">
        <v>5</v>
      </c>
      <c r="C20" s="2">
        <v>674000</v>
      </c>
      <c r="D20" s="5"/>
      <c r="E20" s="2">
        <v>674000</v>
      </c>
      <c r="F20" s="5"/>
      <c r="G20" s="2">
        <f>488297/9*12</f>
        <v>651062.66666666663</v>
      </c>
      <c r="H20" s="2"/>
      <c r="I20" s="2">
        <v>639500</v>
      </c>
      <c r="J20" s="5"/>
    </row>
    <row r="21" spans="1:12" ht="14.25" x14ac:dyDescent="0.2">
      <c r="A21" s="31">
        <v>512</v>
      </c>
      <c r="B21" s="28" t="s">
        <v>6</v>
      </c>
      <c r="C21" s="2">
        <v>45000</v>
      </c>
      <c r="D21" s="5"/>
      <c r="E21" s="2">
        <v>45000</v>
      </c>
      <c r="F21" s="5"/>
      <c r="G21" s="2">
        <f>32750/9*12</f>
        <v>43666.666666666664</v>
      </c>
      <c r="H21" s="2"/>
      <c r="I21" s="2">
        <v>45000</v>
      </c>
      <c r="J21" s="5"/>
    </row>
    <row r="22" spans="1:12" ht="14.25" x14ac:dyDescent="0.2">
      <c r="A22" s="31">
        <v>513</v>
      </c>
      <c r="B22" s="28" t="s">
        <v>7</v>
      </c>
      <c r="C22" s="2">
        <v>8000</v>
      </c>
      <c r="D22" s="5"/>
      <c r="E22" s="2">
        <v>8000</v>
      </c>
      <c r="F22" s="5"/>
      <c r="G22" s="2">
        <v>8000</v>
      </c>
      <c r="H22" s="2"/>
      <c r="I22" s="2">
        <v>8000</v>
      </c>
      <c r="J22" s="5"/>
    </row>
    <row r="23" spans="1:12" ht="14.25" x14ac:dyDescent="0.2">
      <c r="A23" s="31">
        <v>518</v>
      </c>
      <c r="B23" s="28" t="s">
        <v>23</v>
      </c>
      <c r="C23" s="2">
        <v>895300</v>
      </c>
      <c r="D23" s="5"/>
      <c r="E23" s="2">
        <v>895300</v>
      </c>
      <c r="F23" s="5"/>
      <c r="G23" s="2">
        <f>969810/9*12</f>
        <v>1293080</v>
      </c>
      <c r="H23" s="2"/>
      <c r="I23" s="2">
        <v>919900</v>
      </c>
      <c r="J23" s="5"/>
    </row>
    <row r="24" spans="1:12" ht="14.25" x14ac:dyDescent="0.2">
      <c r="A24" s="31">
        <v>521</v>
      </c>
      <c r="B24" s="28" t="s">
        <v>8</v>
      </c>
      <c r="C24" s="40">
        <v>28330000</v>
      </c>
      <c r="D24" s="5">
        <v>30000</v>
      </c>
      <c r="E24" s="2">
        <v>27372939</v>
      </c>
      <c r="F24" s="5">
        <v>30000</v>
      </c>
      <c r="G24" s="2">
        <f>E24</f>
        <v>27372939</v>
      </c>
      <c r="H24" s="2">
        <v>28000</v>
      </c>
      <c r="I24" s="40">
        <v>27680000</v>
      </c>
      <c r="J24" s="5">
        <v>30000</v>
      </c>
      <c r="K24" s="42"/>
      <c r="L24" s="20"/>
    </row>
    <row r="25" spans="1:12" ht="14.25" x14ac:dyDescent="0.2">
      <c r="A25" s="31">
        <v>524</v>
      </c>
      <c r="B25" s="28" t="s">
        <v>24</v>
      </c>
      <c r="C25" s="40">
        <v>9950000</v>
      </c>
      <c r="D25" s="5">
        <v>15000</v>
      </c>
      <c r="E25" s="2">
        <v>9252053</v>
      </c>
      <c r="F25" s="5">
        <v>15000</v>
      </c>
      <c r="G25" s="2">
        <v>8900000</v>
      </c>
      <c r="H25" s="2">
        <v>9500</v>
      </c>
      <c r="I25" s="40">
        <v>9225000</v>
      </c>
      <c r="J25" s="5">
        <v>15000</v>
      </c>
      <c r="K25" s="42"/>
    </row>
    <row r="26" spans="1:12" ht="14.25" x14ac:dyDescent="0.2">
      <c r="A26" s="31">
        <v>525</v>
      </c>
      <c r="B26" s="28" t="s">
        <v>9</v>
      </c>
      <c r="C26" s="40">
        <f>3000+125000</f>
        <v>128000</v>
      </c>
      <c r="D26" s="5">
        <v>600</v>
      </c>
      <c r="E26" s="2">
        <v>3000</v>
      </c>
      <c r="F26" s="5">
        <v>600</v>
      </c>
      <c r="G26" s="2">
        <f>91084/9*12</f>
        <v>121445.33333333334</v>
      </c>
      <c r="H26" s="2">
        <v>200</v>
      </c>
      <c r="I26" s="40">
        <f>126000+3000</f>
        <v>129000</v>
      </c>
      <c r="J26" s="5">
        <v>600</v>
      </c>
      <c r="K26" s="42"/>
    </row>
    <row r="27" spans="1:12" ht="14.25" x14ac:dyDescent="0.2">
      <c r="A27" s="31">
        <v>527</v>
      </c>
      <c r="B27" s="28" t="s">
        <v>25</v>
      </c>
      <c r="C27" s="40">
        <f>32500+610000</f>
        <v>642500</v>
      </c>
      <c r="D27" s="5">
        <v>1000</v>
      </c>
      <c r="E27" s="2">
        <f>271126+32500</f>
        <v>303626</v>
      </c>
      <c r="F27" s="5">
        <v>1000</v>
      </c>
      <c r="G27" s="2">
        <f>216465/9*12</f>
        <v>288620</v>
      </c>
      <c r="H27" s="2">
        <v>1000</v>
      </c>
      <c r="I27" s="40">
        <f>635000+38500</f>
        <v>673500</v>
      </c>
      <c r="J27" s="5">
        <v>1000</v>
      </c>
      <c r="K27" s="42"/>
    </row>
    <row r="28" spans="1:12" ht="14.25" x14ac:dyDescent="0.2">
      <c r="A28" s="31">
        <v>538</v>
      </c>
      <c r="B28" s="28" t="s">
        <v>32</v>
      </c>
      <c r="C28" s="2">
        <v>8000</v>
      </c>
      <c r="D28" s="5"/>
      <c r="E28" s="2">
        <v>8000</v>
      </c>
      <c r="F28" s="5"/>
      <c r="G28" s="2">
        <f>10738</f>
        <v>10738</v>
      </c>
      <c r="H28" s="2"/>
      <c r="I28" s="2">
        <v>10000</v>
      </c>
      <c r="J28" s="5"/>
    </row>
    <row r="29" spans="1:12" ht="14.25" x14ac:dyDescent="0.2">
      <c r="A29" s="31">
        <v>542</v>
      </c>
      <c r="B29" s="28" t="s">
        <v>38</v>
      </c>
      <c r="C29" s="2"/>
      <c r="D29" s="5"/>
      <c r="E29" s="2"/>
      <c r="F29" s="5"/>
      <c r="G29" s="2">
        <v>1000</v>
      </c>
      <c r="H29" s="2"/>
      <c r="I29" s="2"/>
      <c r="J29" s="5"/>
    </row>
    <row r="30" spans="1:12" ht="14.25" x14ac:dyDescent="0.2">
      <c r="A30" s="31">
        <v>547</v>
      </c>
      <c r="B30" s="28" t="s">
        <v>10</v>
      </c>
      <c r="C30" s="2">
        <v>3000</v>
      </c>
      <c r="D30" s="5"/>
      <c r="E30" s="2">
        <v>3000</v>
      </c>
      <c r="F30" s="5"/>
      <c r="G30" s="2">
        <v>1000</v>
      </c>
      <c r="H30" s="2"/>
      <c r="I30" s="2">
        <v>3000</v>
      </c>
      <c r="J30" s="5"/>
    </row>
    <row r="31" spans="1:12" ht="14.25" x14ac:dyDescent="0.2">
      <c r="A31" s="31">
        <v>549</v>
      </c>
      <c r="B31" s="28" t="s">
        <v>11</v>
      </c>
      <c r="C31" s="2">
        <v>100200</v>
      </c>
      <c r="D31" s="5"/>
      <c r="E31" s="2">
        <v>100200</v>
      </c>
      <c r="F31" s="5"/>
      <c r="G31" s="2">
        <f>98458/9*12</f>
        <v>131277.33333333331</v>
      </c>
      <c r="H31" s="2"/>
      <c r="I31" s="2">
        <v>110200</v>
      </c>
      <c r="J31" s="5"/>
    </row>
    <row r="32" spans="1:12" ht="14.25" x14ac:dyDescent="0.2">
      <c r="A32" s="31">
        <v>551</v>
      </c>
      <c r="B32" s="28" t="s">
        <v>12</v>
      </c>
      <c r="C32" s="2">
        <v>55000</v>
      </c>
      <c r="D32" s="5"/>
      <c r="E32" s="2">
        <v>55000</v>
      </c>
      <c r="F32" s="5"/>
      <c r="G32" s="2">
        <v>55000</v>
      </c>
      <c r="H32" s="2"/>
      <c r="I32" s="2">
        <v>55000</v>
      </c>
      <c r="J32" s="5"/>
    </row>
    <row r="33" spans="1:11" ht="15" thickBot="1" x14ac:dyDescent="0.25">
      <c r="A33" s="32">
        <v>558</v>
      </c>
      <c r="B33" s="30" t="s">
        <v>26</v>
      </c>
      <c r="C33" s="41">
        <f>450000+200000</f>
        <v>650000</v>
      </c>
      <c r="D33" s="8"/>
      <c r="E33" s="41">
        <f>450000+200000</f>
        <v>650000</v>
      </c>
      <c r="F33" s="8"/>
      <c r="G33" s="7">
        <v>650000</v>
      </c>
      <c r="H33" s="7"/>
      <c r="I33" s="41">
        <f>450000+200000</f>
        <v>650000</v>
      </c>
      <c r="J33" s="8"/>
      <c r="K33" s="42"/>
    </row>
    <row r="35" spans="1:11" ht="14.25" x14ac:dyDescent="0.2">
      <c r="B35" s="23"/>
      <c r="E35" s="20"/>
      <c r="H35" s="1" t="s">
        <v>28</v>
      </c>
      <c r="I35" s="20"/>
      <c r="K35" s="20"/>
    </row>
    <row r="36" spans="1:11" ht="14.25" x14ac:dyDescent="0.2">
      <c r="B36" s="23" t="s">
        <v>41</v>
      </c>
      <c r="C36" s="39"/>
      <c r="E36" s="20"/>
      <c r="H36" s="1" t="s">
        <v>29</v>
      </c>
    </row>
    <row r="37" spans="1:11" x14ac:dyDescent="0.2">
      <c r="C37" s="20"/>
      <c r="E37" s="20"/>
      <c r="G37" s="20"/>
    </row>
    <row r="38" spans="1:11" x14ac:dyDescent="0.2">
      <c r="C38" s="20"/>
    </row>
    <row r="39" spans="1:11" x14ac:dyDescent="0.2">
      <c r="C39" s="20"/>
    </row>
  </sheetData>
  <mergeCells count="6">
    <mergeCell ref="C5:D5"/>
    <mergeCell ref="E5:F5"/>
    <mergeCell ref="G5:H5"/>
    <mergeCell ref="I5:J5"/>
    <mergeCell ref="B1:J1"/>
    <mergeCell ref="B2:J2"/>
  </mergeCells>
  <pageMargins left="0.23622047244094491" right="3.937007874015748E-2" top="0.74803149606299213" bottom="0.74803149606299213" header="0.31496062992125984" footer="0.31496062992125984"/>
  <pageSetup paperSize="9" scale="93" orientation="landscape" verticalDpi="4294967293" r:id="rId1"/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2645-08F7-45DF-AF97-F30D6199D471}">
  <dimension ref="A1:C38"/>
  <sheetViews>
    <sheetView workbookViewId="0">
      <selection activeCell="A34" sqref="A34"/>
    </sheetView>
  </sheetViews>
  <sheetFormatPr defaultRowHeight="12.75" x14ac:dyDescent="0.2"/>
  <cols>
    <col min="1" max="1" width="30.140625" customWidth="1"/>
    <col min="2" max="2" width="16.85546875" customWidth="1"/>
    <col min="3" max="3" width="18.28515625" customWidth="1"/>
  </cols>
  <sheetData>
    <row r="1" spans="1:3" ht="20.25" x14ac:dyDescent="0.3">
      <c r="A1" s="46" t="s">
        <v>39</v>
      </c>
      <c r="B1" s="46"/>
      <c r="C1" s="46"/>
    </row>
    <row r="2" spans="1:3" ht="47.25" customHeight="1" x14ac:dyDescent="0.2">
      <c r="A2" s="48" t="s">
        <v>30</v>
      </c>
      <c r="B2" s="47"/>
      <c r="C2" s="47"/>
    </row>
    <row r="4" spans="1:3" ht="13.5" thickBot="1" x14ac:dyDescent="0.25"/>
    <row r="5" spans="1:3" ht="32.25" customHeight="1" thickBot="1" x14ac:dyDescent="0.3">
      <c r="A5" s="10"/>
      <c r="B5" s="43"/>
      <c r="C5" s="45"/>
    </row>
    <row r="6" spans="1:3" ht="15.75" thickBot="1" x14ac:dyDescent="0.3">
      <c r="A6" s="10"/>
      <c r="B6" s="24" t="s">
        <v>0</v>
      </c>
      <c r="C6" s="19" t="s">
        <v>20</v>
      </c>
    </row>
    <row r="7" spans="1:3" ht="15.75" thickBot="1" x14ac:dyDescent="0.3">
      <c r="A7" s="16" t="s">
        <v>19</v>
      </c>
      <c r="B7" s="17">
        <v>45790100</v>
      </c>
      <c r="C7" s="18">
        <v>385000</v>
      </c>
    </row>
    <row r="8" spans="1:3" ht="14.25" x14ac:dyDescent="0.2">
      <c r="A8" s="9" t="s">
        <v>14</v>
      </c>
      <c r="B8" s="14">
        <v>2134500</v>
      </c>
      <c r="C8" s="15">
        <v>300000</v>
      </c>
    </row>
    <row r="9" spans="1:3" ht="14.25" x14ac:dyDescent="0.2">
      <c r="A9" s="4" t="s">
        <v>15</v>
      </c>
      <c r="B9" s="2"/>
      <c r="C9" s="5">
        <v>5000</v>
      </c>
    </row>
    <row r="10" spans="1:3" ht="14.25" x14ac:dyDescent="0.2">
      <c r="A10" s="4" t="s">
        <v>16</v>
      </c>
      <c r="B10" s="2"/>
      <c r="C10" s="5">
        <v>80000</v>
      </c>
    </row>
    <row r="11" spans="1:3" ht="14.25" x14ac:dyDescent="0.2">
      <c r="A11" s="4" t="s">
        <v>21</v>
      </c>
      <c r="B11" s="2"/>
      <c r="C11" s="5"/>
    </row>
    <row r="12" spans="1:3" ht="14.25" x14ac:dyDescent="0.2">
      <c r="A12" s="4" t="s">
        <v>17</v>
      </c>
      <c r="B12" s="2">
        <v>2000</v>
      </c>
      <c r="C12" s="5"/>
    </row>
    <row r="13" spans="1:3" ht="14.25" x14ac:dyDescent="0.2">
      <c r="A13" s="4" t="s">
        <v>22</v>
      </c>
      <c r="B13" s="2">
        <v>37866000</v>
      </c>
      <c r="C13" s="5"/>
    </row>
    <row r="14" spans="1:3" ht="15" thickBot="1" x14ac:dyDescent="0.25">
      <c r="A14" s="11" t="s">
        <v>18</v>
      </c>
      <c r="B14" s="12">
        <v>5787600</v>
      </c>
      <c r="C14" s="13"/>
    </row>
    <row r="15" spans="1:3" ht="15.75" thickBot="1" x14ac:dyDescent="0.3">
      <c r="A15" s="16" t="s">
        <v>13</v>
      </c>
      <c r="B15" s="17">
        <v>45790100</v>
      </c>
      <c r="C15" s="18">
        <v>336600</v>
      </c>
    </row>
    <row r="16" spans="1:3" ht="14.25" x14ac:dyDescent="0.2">
      <c r="A16" s="3" t="s">
        <v>1</v>
      </c>
      <c r="B16" s="21">
        <v>2657000</v>
      </c>
      <c r="C16" s="22">
        <v>150000</v>
      </c>
    </row>
    <row r="17" spans="1:3" ht="14.25" x14ac:dyDescent="0.2">
      <c r="A17" s="4" t="s">
        <v>2</v>
      </c>
      <c r="B17" s="2">
        <v>2969000</v>
      </c>
      <c r="C17" s="5"/>
    </row>
    <row r="18" spans="1:3" ht="14.25" x14ac:dyDescent="0.2">
      <c r="A18" s="4" t="s">
        <v>3</v>
      </c>
      <c r="B18" s="2">
        <v>16000</v>
      </c>
      <c r="C18" s="5"/>
    </row>
    <row r="19" spans="1:3" ht="14.25" x14ac:dyDescent="0.2">
      <c r="A19" s="4" t="s">
        <v>4</v>
      </c>
      <c r="B19" s="2"/>
      <c r="C19" s="5">
        <v>140000</v>
      </c>
    </row>
    <row r="20" spans="1:3" ht="14.25" x14ac:dyDescent="0.2">
      <c r="A20" s="4" t="s">
        <v>5</v>
      </c>
      <c r="B20" s="2">
        <v>639500</v>
      </c>
      <c r="C20" s="5"/>
    </row>
    <row r="21" spans="1:3" ht="14.25" x14ac:dyDescent="0.2">
      <c r="A21" s="4" t="s">
        <v>6</v>
      </c>
      <c r="B21" s="2">
        <v>45000</v>
      </c>
      <c r="C21" s="5"/>
    </row>
    <row r="22" spans="1:3" ht="14.25" x14ac:dyDescent="0.2">
      <c r="A22" s="4" t="s">
        <v>7</v>
      </c>
      <c r="B22" s="2">
        <v>8000</v>
      </c>
      <c r="C22" s="5"/>
    </row>
    <row r="23" spans="1:3" ht="14.25" x14ac:dyDescent="0.2">
      <c r="A23" s="4" t="s">
        <v>23</v>
      </c>
      <c r="B23" s="2">
        <v>919900</v>
      </c>
      <c r="C23" s="5"/>
    </row>
    <row r="24" spans="1:3" ht="14.25" x14ac:dyDescent="0.2">
      <c r="A24" s="4" t="s">
        <v>8</v>
      </c>
      <c r="B24" s="2">
        <v>27680000</v>
      </c>
      <c r="C24" s="5">
        <v>30000</v>
      </c>
    </row>
    <row r="25" spans="1:3" ht="14.25" x14ac:dyDescent="0.2">
      <c r="A25" s="4" t="s">
        <v>24</v>
      </c>
      <c r="B25" s="2">
        <v>9225000</v>
      </c>
      <c r="C25" s="5">
        <v>15000</v>
      </c>
    </row>
    <row r="26" spans="1:3" ht="14.25" x14ac:dyDescent="0.2">
      <c r="A26" s="4" t="s">
        <v>9</v>
      </c>
      <c r="B26" s="2">
        <v>129000</v>
      </c>
      <c r="C26" s="5">
        <v>600</v>
      </c>
    </row>
    <row r="27" spans="1:3" ht="14.25" x14ac:dyDescent="0.2">
      <c r="A27" s="4" t="s">
        <v>25</v>
      </c>
      <c r="B27" s="2">
        <v>673500</v>
      </c>
      <c r="C27" s="5">
        <v>1000</v>
      </c>
    </row>
    <row r="28" spans="1:3" ht="14.25" x14ac:dyDescent="0.2">
      <c r="A28" s="4" t="s">
        <v>32</v>
      </c>
      <c r="B28" s="2">
        <v>10000</v>
      </c>
      <c r="C28" s="5"/>
    </row>
    <row r="29" spans="1:3" ht="14.25" x14ac:dyDescent="0.2">
      <c r="A29" s="4" t="s">
        <v>10</v>
      </c>
      <c r="B29" s="2">
        <v>3000</v>
      </c>
      <c r="C29" s="5"/>
    </row>
    <row r="30" spans="1:3" ht="14.25" x14ac:dyDescent="0.2">
      <c r="A30" s="4" t="s">
        <v>11</v>
      </c>
      <c r="B30" s="2">
        <v>110200</v>
      </c>
      <c r="C30" s="5"/>
    </row>
    <row r="31" spans="1:3" ht="14.25" x14ac:dyDescent="0.2">
      <c r="A31" s="4" t="s">
        <v>12</v>
      </c>
      <c r="B31" s="2">
        <v>55000</v>
      </c>
      <c r="C31" s="5"/>
    </row>
    <row r="32" spans="1:3" ht="15" thickBot="1" x14ac:dyDescent="0.25">
      <c r="A32" s="6" t="s">
        <v>26</v>
      </c>
      <c r="B32" s="7">
        <v>650000</v>
      </c>
      <c r="C32" s="8"/>
    </row>
    <row r="34" spans="1:3" ht="14.25" x14ac:dyDescent="0.2">
      <c r="A34" s="23" t="s">
        <v>40</v>
      </c>
    </row>
    <row r="37" spans="1:3" ht="14.25" x14ac:dyDescent="0.2">
      <c r="A37" s="23" t="s">
        <v>31</v>
      </c>
      <c r="C37" s="1" t="s">
        <v>28</v>
      </c>
    </row>
    <row r="38" spans="1:3" x14ac:dyDescent="0.2">
      <c r="C38" s="1" t="s">
        <v>29</v>
      </c>
    </row>
  </sheetData>
  <mergeCells count="3">
    <mergeCell ref="A1:C1"/>
    <mergeCell ref="A2:C2"/>
    <mergeCell ref="B5:C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5C9FD9F848A4D916E2CCF77C0A96E" ma:contentTypeVersion="17" ma:contentTypeDescription="Create a new document." ma:contentTypeScope="" ma:versionID="aa93e57e35acb623757e10a140544d4d">
  <xsd:schema xmlns:xsd="http://www.w3.org/2001/XMLSchema" xmlns:xs="http://www.w3.org/2001/XMLSchema" xmlns:p="http://schemas.microsoft.com/office/2006/metadata/properties" xmlns:ns3="aca81556-40fb-43df-a228-41a58ea7638f" xmlns:ns4="5703c1ca-e4c1-415f-87fe-3da439ba8d13" targetNamespace="http://schemas.microsoft.com/office/2006/metadata/properties" ma:root="true" ma:fieldsID="27dd12c995b87e0f1a15d767c887cc8a" ns3:_="" ns4:_="">
    <xsd:import namespace="aca81556-40fb-43df-a228-41a58ea7638f"/>
    <xsd:import namespace="5703c1ca-e4c1-415f-87fe-3da439ba8d1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81556-40fb-43df-a228-41a58ea763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3c1ca-e4c1-415f-87fe-3da439ba8d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07508E-AF8A-41F3-8B93-A94FE04C6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81556-40fb-43df-a228-41a58ea7638f"/>
    <ds:schemaRef ds:uri="5703c1ca-e4c1-415f-87fe-3da439ba8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CAAF90-1E73-4FD9-9BFA-0EECFE600F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AAF2C1-582F-4823-AAFF-516ACE4B4D11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aca81556-40fb-43df-a228-41a58ea7638f"/>
    <ds:schemaRef ds:uri="http://schemas.openxmlformats.org/package/2006/metadata/core-properties"/>
    <ds:schemaRef ds:uri="5703c1ca-e4c1-415f-87fe-3da439ba8d1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</dc:creator>
  <cp:lastModifiedBy>Radka Čapková</cp:lastModifiedBy>
  <cp:revision/>
  <cp:lastPrinted>2024-10-24T09:19:55Z</cp:lastPrinted>
  <dcterms:created xsi:type="dcterms:W3CDTF">2017-02-13T14:12:55Z</dcterms:created>
  <dcterms:modified xsi:type="dcterms:W3CDTF">2024-10-25T05:59:59Z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0x010100FEC5C9FD9F848A4D916E2CCF77C0A96E</vt:lpwstr>
  </property>
</Properties>
</file>